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23655" windowHeight="9690"/>
  </bookViews>
  <sheets>
    <sheet name="Աշխատավարձի հաշվիչ" sheetId="1" r:id="rId1"/>
  </sheets>
  <calcPr calcId="124519"/>
</workbook>
</file>

<file path=xl/calcChain.xml><?xml version="1.0" encoding="utf-8"?>
<calcChain xmlns="http://schemas.openxmlformats.org/spreadsheetml/2006/main">
  <c r="B17" i="1"/>
  <c r="D17" s="1"/>
  <c r="B9"/>
  <c r="D9" s="1"/>
  <c r="D16"/>
  <c r="D8"/>
  <c r="C16"/>
  <c r="H17"/>
  <c r="J17"/>
  <c r="J16"/>
  <c r="E17"/>
  <c r="E16"/>
  <c r="J9" l="1"/>
  <c r="H9"/>
  <c r="E9"/>
  <c r="J8"/>
  <c r="I8"/>
  <c r="E8"/>
  <c r="C8"/>
  <c r="I16"/>
  <c r="I9" l="1"/>
  <c r="F8"/>
  <c r="K8"/>
  <c r="C9"/>
  <c r="I17"/>
  <c r="K16"/>
  <c r="C17"/>
  <c r="F16"/>
</calcChain>
</file>

<file path=xl/sharedStrings.xml><?xml version="1.0" encoding="utf-8"?>
<sst xmlns="http://schemas.openxmlformats.org/spreadsheetml/2006/main" count="25" uniqueCount="10">
  <si>
    <t>ԱՇԽԱՏԱՎԱՐՁԻ ՀԱՇՎԻՉ (կուտակայինով)</t>
  </si>
  <si>
    <t>ԱՇԽԱՏԱՎԱՐՁԻ ՀԱՇՎԻՉ (առանց կուտակային)</t>
  </si>
  <si>
    <t>Հաշվարկային</t>
  </si>
  <si>
    <t>Եկամտային հարկ</t>
  </si>
  <si>
    <t>Նպատակային սոց. Վճար</t>
  </si>
  <si>
    <t>Վճարային</t>
  </si>
  <si>
    <t>Դրոշմանիշային վճար</t>
  </si>
  <si>
    <t>Մինչև 01.01.1996 թվականը ծնված լրիվ աշխատաժամանակով աշխատողների համար</t>
  </si>
  <si>
    <t>Ծառայությունների մատուցման պայմանագրի (ՔԻՊ) դեպքում</t>
  </si>
  <si>
    <t>Աշխատավարձի հաշվիչ՝ համաձայն ՀՀ Հարկային օրենսգրքի դրույթների             01.07.2018թ.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</si>
</sst>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Protection="1"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2" fillId="3" borderId="6" xfId="0" applyFont="1" applyFill="1" applyBorder="1" applyAlignment="1" applyProtection="1">
      <alignment horizontal="center" vertical="center"/>
      <protection locked="0"/>
    </xf>
    <xf numFmtId="1" fontId="3" fillId="4" borderId="7" xfId="0" applyNumberFormat="1" applyFont="1" applyFill="1" applyBorder="1" applyAlignment="1" applyProtection="1">
      <alignment horizontal="center" vertical="center"/>
      <protection hidden="1"/>
    </xf>
    <xf numFmtId="1" fontId="3" fillId="4" borderId="8" xfId="0" applyNumberFormat="1" applyFont="1" applyFill="1" applyBorder="1" applyAlignment="1" applyProtection="1">
      <alignment horizontal="center" vertical="center"/>
      <protection hidden="1"/>
    </xf>
    <xf numFmtId="1" fontId="3" fillId="4" borderId="9" xfId="0" applyNumberFormat="1" applyFont="1" applyFill="1" applyBorder="1" applyAlignment="1" applyProtection="1">
      <alignment horizontal="center" vertical="center"/>
      <protection hidden="1"/>
    </xf>
    <xf numFmtId="1" fontId="3" fillId="4" borderId="10" xfId="0" applyNumberFormat="1" applyFont="1" applyFill="1" applyBorder="1" applyAlignment="1" applyProtection="1">
      <alignment horizontal="center" vertical="center"/>
      <protection hidden="1"/>
    </xf>
    <xf numFmtId="1" fontId="3" fillId="4" borderId="11" xfId="0" applyNumberFormat="1" applyFont="1" applyFill="1" applyBorder="1" applyAlignment="1" applyProtection="1">
      <alignment horizontal="center" vertical="center"/>
      <protection hidden="1"/>
    </xf>
    <xf numFmtId="1" fontId="3" fillId="4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4" fillId="6" borderId="13" xfId="0" applyFont="1" applyFill="1" applyBorder="1" applyAlignment="1" applyProtection="1">
      <alignment horizontal="center" vertical="center"/>
      <protection hidden="1"/>
    </xf>
    <xf numFmtId="0" fontId="4" fillId="6" borderId="14" xfId="0" applyFont="1" applyFill="1" applyBorder="1" applyAlignment="1" applyProtection="1">
      <alignment horizontal="center" vertical="center"/>
      <protection hidden="1"/>
    </xf>
    <xf numFmtId="0" fontId="4" fillId="6" borderId="15" xfId="0" applyFont="1" applyFill="1" applyBorder="1" applyAlignment="1" applyProtection="1">
      <alignment horizontal="center" vertical="center"/>
      <protection hidden="1"/>
    </xf>
    <xf numFmtId="0" fontId="4" fillId="5" borderId="13" xfId="0" applyFont="1" applyFill="1" applyBorder="1" applyAlignment="1" applyProtection="1">
      <alignment horizontal="center" vertical="center"/>
      <protection hidden="1"/>
    </xf>
    <xf numFmtId="0" fontId="4" fillId="5" borderId="14" xfId="0" applyFont="1" applyFill="1" applyBorder="1" applyAlignment="1" applyProtection="1">
      <alignment horizontal="center" vertical="center"/>
      <protection hidden="1"/>
    </xf>
    <xf numFmtId="0" fontId="4" fillId="5" borderId="15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"/>
  <sheetViews>
    <sheetView tabSelected="1" workbookViewId="0">
      <selection activeCell="B16" sqref="B16"/>
    </sheetView>
  </sheetViews>
  <sheetFormatPr defaultRowHeight="15"/>
  <cols>
    <col min="1" max="1" width="6.28515625" style="1" customWidth="1"/>
    <col min="2" max="2" width="21.5703125" style="1" customWidth="1"/>
    <col min="3" max="3" width="15.5703125" style="1" customWidth="1"/>
    <col min="4" max="5" width="19.85546875" style="1" customWidth="1"/>
    <col min="6" max="6" width="20.85546875" style="1" customWidth="1"/>
    <col min="7" max="7" width="5.140625" style="1" customWidth="1"/>
    <col min="8" max="9" width="20.42578125" style="1" customWidth="1"/>
    <col min="10" max="10" width="28.5703125" style="1" customWidth="1"/>
    <col min="11" max="11" width="28" style="1" customWidth="1"/>
    <col min="12" max="16384" width="9.140625" style="1"/>
  </cols>
  <sheetData>
    <row r="1" spans="2:11" ht="51.75" customHeight="1" thickBot="1">
      <c r="B1" s="16" t="s">
        <v>9</v>
      </c>
      <c r="C1" s="17"/>
      <c r="D1" s="17"/>
      <c r="E1" s="17"/>
      <c r="F1" s="17"/>
      <c r="G1" s="17"/>
      <c r="H1" s="17"/>
      <c r="I1" s="17"/>
      <c r="J1" s="17"/>
      <c r="K1" s="18"/>
    </row>
    <row r="2" spans="2:11" s="12" customFormat="1"/>
    <row r="3" spans="2:11" ht="15.75" thickBot="1"/>
    <row r="4" spans="2:11" ht="45" customHeight="1" thickBot="1">
      <c r="B4" s="19" t="s">
        <v>7</v>
      </c>
      <c r="C4" s="20"/>
      <c r="D4" s="20"/>
      <c r="E4" s="20"/>
      <c r="F4" s="20"/>
      <c r="G4" s="20"/>
      <c r="H4" s="20"/>
      <c r="I4" s="20"/>
      <c r="J4" s="20"/>
      <c r="K4" s="21"/>
    </row>
    <row r="5" spans="2:11">
      <c r="B5" s="13" t="s">
        <v>0</v>
      </c>
      <c r="C5" s="14"/>
      <c r="D5" s="14"/>
      <c r="E5" s="14"/>
      <c r="F5" s="15"/>
      <c r="H5" s="13" t="s">
        <v>1</v>
      </c>
      <c r="I5" s="14"/>
      <c r="J5" s="14"/>
      <c r="K5" s="15"/>
    </row>
    <row r="6" spans="2:11" ht="15.75" thickBot="1">
      <c r="B6" s="13"/>
      <c r="C6" s="14"/>
      <c r="D6" s="14"/>
      <c r="E6" s="14"/>
      <c r="F6" s="15"/>
      <c r="H6" s="13"/>
      <c r="I6" s="14"/>
      <c r="J6" s="14"/>
      <c r="K6" s="15"/>
    </row>
    <row r="7" spans="2:11" ht="30.75" thickBot="1">
      <c r="B7" s="2" t="s">
        <v>2</v>
      </c>
      <c r="C7" s="3" t="s">
        <v>3</v>
      </c>
      <c r="D7" s="3" t="s">
        <v>4</v>
      </c>
      <c r="E7" s="3" t="s">
        <v>6</v>
      </c>
      <c r="F7" s="4" t="s">
        <v>5</v>
      </c>
      <c r="H7" s="2" t="s">
        <v>2</v>
      </c>
      <c r="I7" s="3" t="s">
        <v>3</v>
      </c>
      <c r="J7" s="3" t="s">
        <v>6</v>
      </c>
      <c r="K7" s="4" t="s">
        <v>5</v>
      </c>
    </row>
    <row r="8" spans="2:11" ht="20.25" thickBot="1">
      <c r="B8" s="5"/>
      <c r="C8" s="6">
        <f>IF(B8&lt;150000,B8*23%,IF(B8&lt;2000000,((B8-150000)*28%+34500),((B8-2000000)*36%+552500)))</f>
        <v>0</v>
      </c>
      <c r="D8" s="7">
        <f>IF(B8&gt;500000,12500,B8*2.5/100)</f>
        <v>0</v>
      </c>
      <c r="E8" s="6">
        <f>IF(B8&lt;77778,0,1000)</f>
        <v>0</v>
      </c>
      <c r="F8" s="8">
        <f>B8-C8-D8-E8</f>
        <v>0</v>
      </c>
      <c r="H8" s="5"/>
      <c r="I8" s="6">
        <f>IF(H8&lt;150000,H8*23%,IF(H8&lt;2000000,((H8-150000)*28%+34500),((H8-2000000)*36%+552500)))</f>
        <v>0</v>
      </c>
      <c r="J8" s="6">
        <f>IF(H8&lt;72727,0,1000)</f>
        <v>0</v>
      </c>
      <c r="K8" s="8">
        <f>H8-I8-J8</f>
        <v>0</v>
      </c>
    </row>
    <row r="9" spans="2:11" ht="20.25" thickBot="1">
      <c r="B9" s="9">
        <f>IF(F9&gt;1447500,((F9-1435000)/64%+2001562),IF(F9&gt;355000,((F9-355000)/72%+501389),IF(F9&gt;111750,((F9-111750)/69.5%+151439),((IF(F9&lt;55000,F9/74.5%,(F9/74.5%+1342)))))))</f>
        <v>0</v>
      </c>
      <c r="C9" s="10">
        <f>B9-F9-D9-E9</f>
        <v>0</v>
      </c>
      <c r="D9" s="7">
        <f>IF(B9&gt;500000,12500,B9*2.5/100)</f>
        <v>0</v>
      </c>
      <c r="E9" s="11">
        <f>IF(F9&gt;54999,1000,0)</f>
        <v>0</v>
      </c>
      <c r="F9" s="5"/>
      <c r="H9" s="9">
        <f>IF(K9&gt;1447500,((K9-1447500)/64%+2001562),IF(K9&gt;115500,((K9-115500)/72%+151389),IF(K9&lt;55000,K9/77%,(K9/77%+1299))))</f>
        <v>0</v>
      </c>
      <c r="I9" s="11">
        <f>H9-K9-J9</f>
        <v>0</v>
      </c>
      <c r="J9" s="11">
        <f>IF(K9&gt;54999,1000,0)</f>
        <v>0</v>
      </c>
      <c r="K9" s="5"/>
    </row>
    <row r="11" spans="2:11" ht="15.75" thickBot="1"/>
    <row r="12" spans="2:11" ht="50.25" customHeight="1" thickBot="1">
      <c r="B12" s="19" t="s">
        <v>8</v>
      </c>
      <c r="C12" s="20"/>
      <c r="D12" s="20"/>
      <c r="E12" s="20"/>
      <c r="F12" s="20"/>
      <c r="G12" s="20"/>
      <c r="H12" s="20"/>
      <c r="I12" s="20"/>
      <c r="J12" s="20"/>
      <c r="K12" s="21"/>
    </row>
    <row r="13" spans="2:11">
      <c r="B13" s="13" t="s">
        <v>0</v>
      </c>
      <c r="C13" s="14"/>
      <c r="D13" s="14"/>
      <c r="E13" s="14"/>
      <c r="F13" s="15"/>
      <c r="H13" s="13" t="s">
        <v>1</v>
      </c>
      <c r="I13" s="14"/>
      <c r="J13" s="14"/>
      <c r="K13" s="15"/>
    </row>
    <row r="14" spans="2:11" ht="15.75" thickBot="1">
      <c r="B14" s="13"/>
      <c r="C14" s="14"/>
      <c r="D14" s="14"/>
      <c r="E14" s="14"/>
      <c r="F14" s="15"/>
      <c r="H14" s="13"/>
      <c r="I14" s="14"/>
      <c r="J14" s="14"/>
      <c r="K14" s="15"/>
    </row>
    <row r="15" spans="2:11" ht="30.75" thickBot="1">
      <c r="B15" s="2" t="s">
        <v>2</v>
      </c>
      <c r="C15" s="3" t="s">
        <v>3</v>
      </c>
      <c r="D15" s="3" t="s">
        <v>4</v>
      </c>
      <c r="E15" s="3" t="s">
        <v>6</v>
      </c>
      <c r="F15" s="4" t="s">
        <v>5</v>
      </c>
      <c r="H15" s="2" t="s">
        <v>2</v>
      </c>
      <c r="I15" s="3" t="s">
        <v>3</v>
      </c>
      <c r="J15" s="3" t="s">
        <v>6</v>
      </c>
      <c r="K15" s="4" t="s">
        <v>5</v>
      </c>
    </row>
    <row r="16" spans="2:11" ht="20.25" thickBot="1">
      <c r="B16" s="5"/>
      <c r="C16" s="6">
        <f>IF(B16&lt;150000,B16*23%,IF(B16&lt;2000000,((B16-150000)*28%+34500),((B16-2000000)*36%+552500)))</f>
        <v>0</v>
      </c>
      <c r="D16" s="7">
        <f>IF(B16&gt;500000,12500,B16*2.5/100)</f>
        <v>0</v>
      </c>
      <c r="E16" s="6">
        <f>IF(B16&gt;0,1000,0)</f>
        <v>0</v>
      </c>
      <c r="F16" s="8">
        <f>B16-C16-D16-E16</f>
        <v>0</v>
      </c>
      <c r="H16" s="5"/>
      <c r="I16" s="6">
        <f>IF(H16&lt;150000,H16*23%,IF(H16&lt;2000000,((H16-150000)*28%+34500),((H16-2000000)*36%+552500)))</f>
        <v>0</v>
      </c>
      <c r="J16" s="6">
        <f>IF(H16&gt;0,1000,0)</f>
        <v>0</v>
      </c>
      <c r="K16" s="8">
        <f>H16-I16-J16</f>
        <v>0</v>
      </c>
    </row>
    <row r="17" spans="2:11" ht="20.25" thickBot="1">
      <c r="B17" s="9">
        <f>IF(F17&gt;1447500,((F17-1435000)/64%+2001562),IF(F17&gt;355000,((F17-355000)/72%+501389),IF(F17&gt;111750,((F17-111750)/69.5%+151439),((IF(F17&lt;55000,F17/74.5%+1342,(F17/74.5%+1342)))))))</f>
        <v>1342</v>
      </c>
      <c r="C17" s="10">
        <f>B17-F17-D17-E17</f>
        <v>1308.45</v>
      </c>
      <c r="D17" s="7">
        <f>IF(B17&gt;500000,12500,B17*2.5/100)</f>
        <v>33.549999999999997</v>
      </c>
      <c r="E17" s="11">
        <f>IF(F17&gt;0,1000,0)</f>
        <v>0</v>
      </c>
      <c r="F17" s="5"/>
      <c r="H17" s="9">
        <f>IF(K17&gt;1447500,((K17-1447500)/64%+2001562),IF(K17&gt;115500,((K17-115500)/72%+151389),IF(K17&gt;0,(K17/77%+1299),0)))</f>
        <v>0</v>
      </c>
      <c r="I17" s="11">
        <f>H17-K17-J17</f>
        <v>0</v>
      </c>
      <c r="J17" s="11">
        <f>IF(K17&gt;0,1000,0)</f>
        <v>0</v>
      </c>
      <c r="K17" s="5"/>
    </row>
  </sheetData>
  <sheetProtection password="CE28" sheet="1" objects="1" scenarios="1"/>
  <mergeCells count="7">
    <mergeCell ref="B13:F14"/>
    <mergeCell ref="H13:K14"/>
    <mergeCell ref="B1:K1"/>
    <mergeCell ref="B12:K12"/>
    <mergeCell ref="B4:K4"/>
    <mergeCell ref="B5:F6"/>
    <mergeCell ref="H5:K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Աշխատավարձի հաշվիչ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Armen Sargsyan</dc:creator>
  <cp:lastModifiedBy>User</cp:lastModifiedBy>
  <dcterms:created xsi:type="dcterms:W3CDTF">2016-12-13T15:37:42Z</dcterms:created>
  <dcterms:modified xsi:type="dcterms:W3CDTF">2018-07-13T08:47:50Z</dcterms:modified>
</cp:coreProperties>
</file>